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\2015 XL GMP BAV\ExaminationsRelated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D35" i="1" s="1"/>
  <c r="D36" i="1" s="1"/>
  <c r="D68" i="1" s="1"/>
  <c r="D33" i="1"/>
  <c r="D26" i="1"/>
  <c r="D27" i="1" s="1"/>
  <c r="D28" i="1" s="1"/>
  <c r="D25" i="1"/>
  <c r="H16" i="1"/>
  <c r="G16" i="1"/>
  <c r="F16" i="1"/>
  <c r="D51" i="1" s="1"/>
  <c r="D58" i="1" s="1"/>
  <c r="E16" i="1"/>
  <c r="D16" i="1"/>
  <c r="D39" i="1" l="1"/>
  <c r="D40" i="1" s="1"/>
  <c r="D41" i="1" s="1"/>
  <c r="D42" i="1" s="1"/>
  <c r="D43" i="1" s="1"/>
  <c r="D44" i="1" s="1"/>
  <c r="D46" i="1" s="1"/>
  <c r="D47" i="1" s="1"/>
  <c r="D49" i="1" s="1"/>
  <c r="D55" i="1" s="1"/>
  <c r="D29" i="1"/>
  <c r="D31" i="1" s="1"/>
  <c r="D53" i="1" s="1"/>
  <c r="D60" i="1"/>
  <c r="D63" i="1" l="1"/>
  <c r="D66" i="1" s="1"/>
</calcChain>
</file>

<file path=xl/sharedStrings.xml><?xml version="1.0" encoding="utf-8"?>
<sst xmlns="http://schemas.openxmlformats.org/spreadsheetml/2006/main" count="49" uniqueCount="46">
  <si>
    <t>Stock Valuation at Ragan Thermal Systems</t>
  </si>
  <si>
    <t>Input area:</t>
  </si>
  <si>
    <t>Shares owned by each sibling</t>
  </si>
  <si>
    <t>Ragan EPS</t>
  </si>
  <si>
    <t>Dividend to each sibling</t>
  </si>
  <si>
    <t>Ragan ROE</t>
  </si>
  <si>
    <t>Ragan required return</t>
  </si>
  <si>
    <t>EPS</t>
  </si>
  <si>
    <t>DPS</t>
  </si>
  <si>
    <t>Stock price</t>
  </si>
  <si>
    <t>ROE</t>
  </si>
  <si>
    <t>R</t>
  </si>
  <si>
    <t>Artic Cooling, Inc.</t>
  </si>
  <si>
    <t>National Heating &amp; Cooling</t>
  </si>
  <si>
    <t>Expert HVAC Corp.</t>
  </si>
  <si>
    <t>Industry average</t>
  </si>
  <si>
    <t>Expert EPS w/o write-off</t>
  </si>
  <si>
    <t>Output area:</t>
  </si>
  <si>
    <t>1)</t>
  </si>
  <si>
    <t>Total earnings</t>
  </si>
  <si>
    <t>Retention ratio</t>
  </si>
  <si>
    <t>Growth rate</t>
  </si>
  <si>
    <t>Total dividends next year</t>
  </si>
  <si>
    <t>Total equity value</t>
  </si>
  <si>
    <t>Value per share</t>
  </si>
  <si>
    <t>2)</t>
  </si>
  <si>
    <t>Industry EPS</t>
  </si>
  <si>
    <t>Industry payout ratio</t>
  </si>
  <si>
    <t>Industry retention ratio</t>
  </si>
  <si>
    <t>Industry growth rate</t>
  </si>
  <si>
    <t>Year</t>
  </si>
  <si>
    <t>Total dividends</t>
  </si>
  <si>
    <t>Stock value in Year 5</t>
  </si>
  <si>
    <t>Total stock value today</t>
  </si>
  <si>
    <t>3)</t>
  </si>
  <si>
    <t>Industry PE</t>
  </si>
  <si>
    <t>Ragan PE (original assumption)</t>
  </si>
  <si>
    <t>Ragan PE (revised assumption)</t>
  </si>
  <si>
    <t xml:space="preserve">Stock price implied by </t>
  </si>
  <si>
    <t xml:space="preserve">   industry PE</t>
  </si>
  <si>
    <t>4)</t>
  </si>
  <si>
    <t>Cash cow value</t>
  </si>
  <si>
    <t xml:space="preserve">Percentage not attributable to </t>
  </si>
  <si>
    <t xml:space="preserve">   growth opportunities</t>
  </si>
  <si>
    <t xml:space="preserve">Percentage attributable to </t>
  </si>
  <si>
    <t>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</si>
</sst>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_);_(&quot;$&quot;* \(#,##0.00\);_(&quot;$&quot;* &quot;-&quot;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sz val="10"/>
      <color indexed="8"/>
      <name val="Arial"/>
      <family val="2"/>
    </font>
    <font>
      <sz val="12"/>
      <color indexed="12"/>
      <name val="Arial"/>
    </font>
    <font>
      <b/>
      <sz val="12"/>
      <name val="Arial"/>
      <family val="2"/>
    </font>
    <font>
      <sz val="12"/>
      <color indexed="10"/>
      <name val="Arial"/>
      <family val="2"/>
    </font>
    <font>
      <b/>
      <sz val="12"/>
      <color indexed="5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0" fillId="0" borderId="0" xfId="0" applyAlignment="1">
      <alignment horizontal="left"/>
    </xf>
    <xf numFmtId="0" fontId="4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Border="1"/>
    <xf numFmtId="0" fontId="3" fillId="0" borderId="0" xfId="0" applyFont="1" applyBorder="1" applyAlignment="1">
      <alignment horizontal="left"/>
    </xf>
    <xf numFmtId="0" fontId="0" fillId="2" borderId="1" xfId="0" applyFill="1" applyBorder="1"/>
    <xf numFmtId="0" fontId="4" fillId="2" borderId="2" xfId="0" applyFont="1" applyFill="1" applyBorder="1"/>
    <xf numFmtId="0" fontId="3" fillId="2" borderId="2" xfId="0" applyFont="1" applyFill="1" applyBorder="1" applyAlignment="1">
      <alignment horizontal="left"/>
    </xf>
    <xf numFmtId="0" fontId="5" fillId="2" borderId="2" xfId="0" applyFont="1" applyFill="1" applyBorder="1"/>
    <xf numFmtId="0" fontId="3" fillId="2" borderId="3" xfId="0" applyFont="1" applyFill="1" applyBorder="1"/>
    <xf numFmtId="0" fontId="0" fillId="2" borderId="4" xfId="0" applyFill="1" applyBorder="1"/>
    <xf numFmtId="0" fontId="3" fillId="2" borderId="0" xfId="0" applyFont="1" applyFill="1" applyBorder="1" applyAlignment="1">
      <alignment horizontal="left"/>
    </xf>
    <xf numFmtId="41" fontId="6" fillId="2" borderId="0" xfId="0" applyNumberFormat="1" applyFont="1" applyFill="1" applyBorder="1" applyAlignment="1">
      <alignment horizontal="right"/>
    </xf>
    <xf numFmtId="0" fontId="0" fillId="2" borderId="0" xfId="0" applyFill="1" applyBorder="1" applyAlignment="1">
      <alignment horizontal="left"/>
    </xf>
    <xf numFmtId="0" fontId="7" fillId="2" borderId="0" xfId="0" applyFont="1" applyFill="1" applyBorder="1"/>
    <xf numFmtId="0" fontId="3" fillId="2" borderId="5" xfId="0" applyFont="1" applyFill="1" applyBorder="1"/>
    <xf numFmtId="164" fontId="6" fillId="2" borderId="0" xfId="2" applyNumberFormat="1" applyFont="1" applyFill="1" applyBorder="1" applyAlignment="1">
      <alignment horizontal="right"/>
    </xf>
    <xf numFmtId="42" fontId="6" fillId="2" borderId="0" xfId="2" applyNumberFormat="1" applyFont="1" applyFill="1" applyBorder="1" applyAlignment="1">
      <alignment horizontal="right"/>
    </xf>
    <xf numFmtId="9" fontId="6" fillId="2" borderId="0" xfId="2" applyFont="1" applyFill="1" applyBorder="1" applyAlignment="1">
      <alignment horizontal="right"/>
    </xf>
    <xf numFmtId="42" fontId="0" fillId="2" borderId="0" xfId="0" applyNumberFormat="1" applyFill="1" applyBorder="1" applyAlignment="1">
      <alignment horizontal="left"/>
    </xf>
    <xf numFmtId="42" fontId="4" fillId="2" borderId="0" xfId="2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44" fontId="6" fillId="2" borderId="0" xfId="2" applyNumberFormat="1" applyFont="1" applyFill="1" applyBorder="1" applyAlignment="1">
      <alignment horizontal="right"/>
    </xf>
    <xf numFmtId="44" fontId="8" fillId="2" borderId="0" xfId="0" applyNumberFormat="1" applyFont="1" applyFill="1" applyBorder="1" applyAlignment="1">
      <alignment horizontal="right"/>
    </xf>
    <xf numFmtId="10" fontId="8" fillId="2" borderId="0" xfId="2" applyNumberFormat="1" applyFont="1" applyFill="1" applyBorder="1" applyAlignment="1">
      <alignment horizontal="right"/>
    </xf>
    <xf numFmtId="43" fontId="6" fillId="2" borderId="0" xfId="2" applyNumberFormat="1" applyFont="1" applyFill="1" applyBorder="1" applyAlignment="1">
      <alignment horizontal="right"/>
    </xf>
    <xf numFmtId="43" fontId="8" fillId="2" borderId="0" xfId="0" applyNumberFormat="1" applyFont="1" applyFill="1" applyBorder="1" applyAlignment="1">
      <alignment horizontal="right"/>
    </xf>
    <xf numFmtId="43" fontId="6" fillId="2" borderId="6" xfId="2" applyNumberFormat="1" applyFont="1" applyFill="1" applyBorder="1" applyAlignment="1">
      <alignment horizontal="right"/>
    </xf>
    <xf numFmtId="43" fontId="8" fillId="2" borderId="6" xfId="0" applyNumberFormat="1" applyFont="1" applyFill="1" applyBorder="1" applyAlignment="1">
      <alignment horizontal="right"/>
    </xf>
    <xf numFmtId="10" fontId="8" fillId="2" borderId="6" xfId="2" applyNumberFormat="1" applyFont="1" applyFill="1" applyBorder="1" applyAlignment="1">
      <alignment horizontal="right"/>
    </xf>
    <xf numFmtId="164" fontId="6" fillId="2" borderId="0" xfId="2" applyNumberFormat="1" applyFont="1" applyFill="1" applyBorder="1" applyAlignment="1">
      <alignment horizontal="left"/>
    </xf>
    <xf numFmtId="10" fontId="6" fillId="2" borderId="0" xfId="2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right"/>
    </xf>
    <xf numFmtId="0" fontId="0" fillId="2" borderId="7" xfId="0" applyFill="1" applyBorder="1"/>
    <xf numFmtId="0" fontId="3" fillId="2" borderId="8" xfId="0" applyFont="1" applyFill="1" applyBorder="1"/>
    <xf numFmtId="0" fontId="3" fillId="2" borderId="8" xfId="0" applyFont="1" applyFill="1" applyBorder="1" applyAlignment="1">
      <alignment horizontal="left"/>
    </xf>
    <xf numFmtId="0" fontId="5" fillId="2" borderId="8" xfId="0" applyFont="1" applyFill="1" applyBorder="1"/>
    <xf numFmtId="0" fontId="3" fillId="2" borderId="9" xfId="0" applyFont="1" applyFill="1" applyBorder="1"/>
    <xf numFmtId="0" fontId="0" fillId="3" borderId="1" xfId="0" applyFill="1" applyBorder="1"/>
    <xf numFmtId="0" fontId="3" fillId="3" borderId="2" xfId="0" applyFont="1" applyFill="1" applyBorder="1"/>
    <xf numFmtId="39" fontId="3" fillId="3" borderId="2" xfId="0" applyNumberFormat="1" applyFont="1" applyFill="1" applyBorder="1" applyAlignment="1">
      <alignment horizontal="left"/>
    </xf>
    <xf numFmtId="39" fontId="5" fillId="3" borderId="2" xfId="0" applyNumberFormat="1" applyFont="1" applyFill="1" applyBorder="1"/>
    <xf numFmtId="0" fontId="0" fillId="3" borderId="3" xfId="0" applyFill="1" applyBorder="1"/>
    <xf numFmtId="0" fontId="9" fillId="3" borderId="4" xfId="0" applyFont="1" applyFill="1" applyBorder="1"/>
    <xf numFmtId="0" fontId="3" fillId="3" borderId="0" xfId="0" applyFont="1" applyFill="1" applyBorder="1"/>
    <xf numFmtId="44" fontId="10" fillId="3" borderId="0" xfId="0" applyNumberFormat="1" applyFont="1" applyFill="1" applyBorder="1" applyAlignment="1">
      <alignment horizontal="right"/>
    </xf>
    <xf numFmtId="39" fontId="3" fillId="3" borderId="0" xfId="0" applyNumberFormat="1" applyFont="1" applyFill="1" applyBorder="1" applyAlignment="1">
      <alignment horizontal="right"/>
    </xf>
    <xf numFmtId="39" fontId="5" fillId="3" borderId="0" xfId="0" applyNumberFormat="1" applyFont="1" applyFill="1" applyBorder="1" applyAlignment="1">
      <alignment horizontal="right"/>
    </xf>
    <xf numFmtId="0" fontId="0" fillId="3" borderId="5" xfId="0" applyFill="1" applyBorder="1"/>
    <xf numFmtId="39" fontId="10" fillId="3" borderId="0" xfId="0" applyNumberFormat="1" applyFont="1" applyFill="1" applyBorder="1" applyAlignment="1">
      <alignment horizontal="right"/>
    </xf>
    <xf numFmtId="10" fontId="10" fillId="3" borderId="0" xfId="2" applyNumberFormat="1" applyFont="1" applyFill="1" applyBorder="1" applyAlignment="1">
      <alignment horizontal="right"/>
    </xf>
    <xf numFmtId="0" fontId="3" fillId="3" borderId="0" xfId="0" applyFont="1" applyFill="1" applyBorder="1" applyAlignment="1"/>
    <xf numFmtId="44" fontId="11" fillId="3" borderId="10" xfId="2" applyNumberFormat="1" applyFont="1" applyFill="1" applyBorder="1" applyAlignment="1">
      <alignment horizontal="right"/>
    </xf>
    <xf numFmtId="39" fontId="3" fillId="3" borderId="0" xfId="1" quotePrefix="1" applyNumberFormat="1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44" fontId="11" fillId="3" borderId="0" xfId="2" applyNumberFormat="1" applyFont="1" applyFill="1" applyBorder="1" applyAlignment="1">
      <alignment horizontal="right"/>
    </xf>
    <xf numFmtId="44" fontId="10" fillId="3" borderId="0" xfId="2" applyNumberFormat="1" applyFont="1" applyFill="1" applyBorder="1" applyAlignment="1">
      <alignment horizontal="right"/>
    </xf>
    <xf numFmtId="0" fontId="3" fillId="3" borderId="0" xfId="0" applyFont="1" applyFill="1" applyBorder="1" applyAlignment="1">
      <alignment horizontal="center"/>
    </xf>
    <xf numFmtId="44" fontId="3" fillId="3" borderId="0" xfId="2" applyNumberFormat="1" applyFont="1" applyFill="1" applyBorder="1" applyAlignment="1">
      <alignment horizontal="right"/>
    </xf>
    <xf numFmtId="10" fontId="11" fillId="3" borderId="0" xfId="2" applyNumberFormat="1" applyFont="1" applyFill="1" applyBorder="1" applyAlignment="1">
      <alignment horizontal="right"/>
    </xf>
    <xf numFmtId="39" fontId="3" fillId="3" borderId="0" xfId="1" applyNumberFormat="1" applyFont="1" applyFill="1" applyBorder="1" applyAlignment="1">
      <alignment horizontal="right"/>
    </xf>
    <xf numFmtId="43" fontId="11" fillId="3" borderId="0" xfId="2" applyNumberFormat="1" applyFont="1" applyFill="1" applyBorder="1" applyAlignment="1">
      <alignment horizontal="right"/>
    </xf>
    <xf numFmtId="43" fontId="11" fillId="3" borderId="10" xfId="2" applyNumberFormat="1" applyFont="1" applyFill="1" applyBorder="1" applyAlignment="1">
      <alignment horizontal="right"/>
    </xf>
    <xf numFmtId="10" fontId="11" fillId="3" borderId="10" xfId="2" applyNumberFormat="1" applyFont="1" applyFill="1" applyBorder="1" applyAlignment="1">
      <alignment horizontal="right"/>
    </xf>
    <xf numFmtId="0" fontId="9" fillId="3" borderId="7" xfId="0" applyFont="1" applyFill="1" applyBorder="1"/>
    <xf numFmtId="0" fontId="3" fillId="3" borderId="8" xfId="0" applyFont="1" applyFill="1" applyBorder="1"/>
    <xf numFmtId="39" fontId="5" fillId="3" borderId="8" xfId="0" applyNumberFormat="1" applyFont="1" applyFill="1" applyBorder="1" applyAlignment="1">
      <alignment horizontal="left"/>
    </xf>
    <xf numFmtId="39" fontId="5" fillId="3" borderId="8" xfId="1" applyNumberFormat="1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0" fillId="3" borderId="9" xfId="0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9"/>
  <sheetViews>
    <sheetView tabSelected="1" workbookViewId="0">
      <selection activeCell="A2" sqref="A2"/>
    </sheetView>
  </sheetViews>
  <sheetFormatPr defaultRowHeight="15.75" x14ac:dyDescent="0.25"/>
  <cols>
    <col min="2" max="2" width="3.140625" customWidth="1"/>
    <col min="3" max="3" width="32.85546875" customWidth="1"/>
    <col min="4" max="4" width="21.140625" style="3" customWidth="1"/>
    <col min="5" max="7" width="14.7109375" style="3" customWidth="1"/>
    <col min="8" max="8" width="14.7109375" customWidth="1"/>
    <col min="9" max="9" width="3.140625" style="2" customWidth="1"/>
    <col min="10" max="10" width="3.140625" customWidth="1"/>
    <col min="258" max="258" width="3.140625" customWidth="1"/>
    <col min="259" max="259" width="32.85546875" customWidth="1"/>
    <col min="260" max="260" width="21.140625" customWidth="1"/>
    <col min="261" max="264" width="14.7109375" customWidth="1"/>
    <col min="265" max="266" width="3.140625" customWidth="1"/>
    <col min="514" max="514" width="3.140625" customWidth="1"/>
    <col min="515" max="515" width="32.85546875" customWidth="1"/>
    <col min="516" max="516" width="21.140625" customWidth="1"/>
    <col min="517" max="520" width="14.7109375" customWidth="1"/>
    <col min="521" max="522" width="3.140625" customWidth="1"/>
    <col min="770" max="770" width="3.140625" customWidth="1"/>
    <col min="771" max="771" width="32.85546875" customWidth="1"/>
    <col min="772" max="772" width="21.140625" customWidth="1"/>
    <col min="773" max="776" width="14.7109375" customWidth="1"/>
    <col min="777" max="778" width="3.140625" customWidth="1"/>
    <col min="1026" max="1026" width="3.140625" customWidth="1"/>
    <col min="1027" max="1027" width="32.85546875" customWidth="1"/>
    <col min="1028" max="1028" width="21.140625" customWidth="1"/>
    <col min="1029" max="1032" width="14.7109375" customWidth="1"/>
    <col min="1033" max="1034" width="3.140625" customWidth="1"/>
    <col min="1282" max="1282" width="3.140625" customWidth="1"/>
    <col min="1283" max="1283" width="32.85546875" customWidth="1"/>
    <col min="1284" max="1284" width="21.140625" customWidth="1"/>
    <col min="1285" max="1288" width="14.7109375" customWidth="1"/>
    <col min="1289" max="1290" width="3.140625" customWidth="1"/>
    <col min="1538" max="1538" width="3.140625" customWidth="1"/>
    <col min="1539" max="1539" width="32.85546875" customWidth="1"/>
    <col min="1540" max="1540" width="21.140625" customWidth="1"/>
    <col min="1541" max="1544" width="14.7109375" customWidth="1"/>
    <col min="1545" max="1546" width="3.140625" customWidth="1"/>
    <col min="1794" max="1794" width="3.140625" customWidth="1"/>
    <col min="1795" max="1795" width="32.85546875" customWidth="1"/>
    <col min="1796" max="1796" width="21.140625" customWidth="1"/>
    <col min="1797" max="1800" width="14.7109375" customWidth="1"/>
    <col min="1801" max="1802" width="3.140625" customWidth="1"/>
    <col min="2050" max="2050" width="3.140625" customWidth="1"/>
    <col min="2051" max="2051" width="32.85546875" customWidth="1"/>
    <col min="2052" max="2052" width="21.140625" customWidth="1"/>
    <col min="2053" max="2056" width="14.7109375" customWidth="1"/>
    <col min="2057" max="2058" width="3.140625" customWidth="1"/>
    <col min="2306" max="2306" width="3.140625" customWidth="1"/>
    <col min="2307" max="2307" width="32.85546875" customWidth="1"/>
    <col min="2308" max="2308" width="21.140625" customWidth="1"/>
    <col min="2309" max="2312" width="14.7109375" customWidth="1"/>
    <col min="2313" max="2314" width="3.140625" customWidth="1"/>
    <col min="2562" max="2562" width="3.140625" customWidth="1"/>
    <col min="2563" max="2563" width="32.85546875" customWidth="1"/>
    <col min="2564" max="2564" width="21.140625" customWidth="1"/>
    <col min="2565" max="2568" width="14.7109375" customWidth="1"/>
    <col min="2569" max="2570" width="3.140625" customWidth="1"/>
    <col min="2818" max="2818" width="3.140625" customWidth="1"/>
    <col min="2819" max="2819" width="32.85546875" customWidth="1"/>
    <col min="2820" max="2820" width="21.140625" customWidth="1"/>
    <col min="2821" max="2824" width="14.7109375" customWidth="1"/>
    <col min="2825" max="2826" width="3.140625" customWidth="1"/>
    <col min="3074" max="3074" width="3.140625" customWidth="1"/>
    <col min="3075" max="3075" width="32.85546875" customWidth="1"/>
    <col min="3076" max="3076" width="21.140625" customWidth="1"/>
    <col min="3077" max="3080" width="14.7109375" customWidth="1"/>
    <col min="3081" max="3082" width="3.140625" customWidth="1"/>
    <col min="3330" max="3330" width="3.140625" customWidth="1"/>
    <col min="3331" max="3331" width="32.85546875" customWidth="1"/>
    <col min="3332" max="3332" width="21.140625" customWidth="1"/>
    <col min="3333" max="3336" width="14.7109375" customWidth="1"/>
    <col min="3337" max="3338" width="3.140625" customWidth="1"/>
    <col min="3586" max="3586" width="3.140625" customWidth="1"/>
    <col min="3587" max="3587" width="32.85546875" customWidth="1"/>
    <col min="3588" max="3588" width="21.140625" customWidth="1"/>
    <col min="3589" max="3592" width="14.7109375" customWidth="1"/>
    <col min="3593" max="3594" width="3.140625" customWidth="1"/>
    <col min="3842" max="3842" width="3.140625" customWidth="1"/>
    <col min="3843" max="3843" width="32.85546875" customWidth="1"/>
    <col min="3844" max="3844" width="21.140625" customWidth="1"/>
    <col min="3845" max="3848" width="14.7109375" customWidth="1"/>
    <col min="3849" max="3850" width="3.140625" customWidth="1"/>
    <col min="4098" max="4098" width="3.140625" customWidth="1"/>
    <col min="4099" max="4099" width="32.85546875" customWidth="1"/>
    <col min="4100" max="4100" width="21.140625" customWidth="1"/>
    <col min="4101" max="4104" width="14.7109375" customWidth="1"/>
    <col min="4105" max="4106" width="3.140625" customWidth="1"/>
    <col min="4354" max="4354" width="3.140625" customWidth="1"/>
    <col min="4355" max="4355" width="32.85546875" customWidth="1"/>
    <col min="4356" max="4356" width="21.140625" customWidth="1"/>
    <col min="4357" max="4360" width="14.7109375" customWidth="1"/>
    <col min="4361" max="4362" width="3.140625" customWidth="1"/>
    <col min="4610" max="4610" width="3.140625" customWidth="1"/>
    <col min="4611" max="4611" width="32.85546875" customWidth="1"/>
    <col min="4612" max="4612" width="21.140625" customWidth="1"/>
    <col min="4613" max="4616" width="14.7109375" customWidth="1"/>
    <col min="4617" max="4618" width="3.140625" customWidth="1"/>
    <col min="4866" max="4866" width="3.140625" customWidth="1"/>
    <col min="4867" max="4867" width="32.85546875" customWidth="1"/>
    <col min="4868" max="4868" width="21.140625" customWidth="1"/>
    <col min="4869" max="4872" width="14.7109375" customWidth="1"/>
    <col min="4873" max="4874" width="3.140625" customWidth="1"/>
    <col min="5122" max="5122" width="3.140625" customWidth="1"/>
    <col min="5123" max="5123" width="32.85546875" customWidth="1"/>
    <col min="5124" max="5124" width="21.140625" customWidth="1"/>
    <col min="5125" max="5128" width="14.7109375" customWidth="1"/>
    <col min="5129" max="5130" width="3.140625" customWidth="1"/>
    <col min="5378" max="5378" width="3.140625" customWidth="1"/>
    <col min="5379" max="5379" width="32.85546875" customWidth="1"/>
    <col min="5380" max="5380" width="21.140625" customWidth="1"/>
    <col min="5381" max="5384" width="14.7109375" customWidth="1"/>
    <col min="5385" max="5386" width="3.140625" customWidth="1"/>
    <col min="5634" max="5634" width="3.140625" customWidth="1"/>
    <col min="5635" max="5635" width="32.85546875" customWidth="1"/>
    <col min="5636" max="5636" width="21.140625" customWidth="1"/>
    <col min="5637" max="5640" width="14.7109375" customWidth="1"/>
    <col min="5641" max="5642" width="3.140625" customWidth="1"/>
    <col min="5890" max="5890" width="3.140625" customWidth="1"/>
    <col min="5891" max="5891" width="32.85546875" customWidth="1"/>
    <col min="5892" max="5892" width="21.140625" customWidth="1"/>
    <col min="5893" max="5896" width="14.7109375" customWidth="1"/>
    <col min="5897" max="5898" width="3.140625" customWidth="1"/>
    <col min="6146" max="6146" width="3.140625" customWidth="1"/>
    <col min="6147" max="6147" width="32.85546875" customWidth="1"/>
    <col min="6148" max="6148" width="21.140625" customWidth="1"/>
    <col min="6149" max="6152" width="14.7109375" customWidth="1"/>
    <col min="6153" max="6154" width="3.140625" customWidth="1"/>
    <col min="6402" max="6402" width="3.140625" customWidth="1"/>
    <col min="6403" max="6403" width="32.85546875" customWidth="1"/>
    <col min="6404" max="6404" width="21.140625" customWidth="1"/>
    <col min="6405" max="6408" width="14.7109375" customWidth="1"/>
    <col min="6409" max="6410" width="3.140625" customWidth="1"/>
    <col min="6658" max="6658" width="3.140625" customWidth="1"/>
    <col min="6659" max="6659" width="32.85546875" customWidth="1"/>
    <col min="6660" max="6660" width="21.140625" customWidth="1"/>
    <col min="6661" max="6664" width="14.7109375" customWidth="1"/>
    <col min="6665" max="6666" width="3.140625" customWidth="1"/>
    <col min="6914" max="6914" width="3.140625" customWidth="1"/>
    <col min="6915" max="6915" width="32.85546875" customWidth="1"/>
    <col min="6916" max="6916" width="21.140625" customWidth="1"/>
    <col min="6917" max="6920" width="14.7109375" customWidth="1"/>
    <col min="6921" max="6922" width="3.140625" customWidth="1"/>
    <col min="7170" max="7170" width="3.140625" customWidth="1"/>
    <col min="7171" max="7171" width="32.85546875" customWidth="1"/>
    <col min="7172" max="7172" width="21.140625" customWidth="1"/>
    <col min="7173" max="7176" width="14.7109375" customWidth="1"/>
    <col min="7177" max="7178" width="3.140625" customWidth="1"/>
    <col min="7426" max="7426" width="3.140625" customWidth="1"/>
    <col min="7427" max="7427" width="32.85546875" customWidth="1"/>
    <col min="7428" max="7428" width="21.140625" customWidth="1"/>
    <col min="7429" max="7432" width="14.7109375" customWidth="1"/>
    <col min="7433" max="7434" width="3.140625" customWidth="1"/>
    <col min="7682" max="7682" width="3.140625" customWidth="1"/>
    <col min="7683" max="7683" width="32.85546875" customWidth="1"/>
    <col min="7684" max="7684" width="21.140625" customWidth="1"/>
    <col min="7685" max="7688" width="14.7109375" customWidth="1"/>
    <col min="7689" max="7690" width="3.140625" customWidth="1"/>
    <col min="7938" max="7938" width="3.140625" customWidth="1"/>
    <col min="7939" max="7939" width="32.85546875" customWidth="1"/>
    <col min="7940" max="7940" width="21.140625" customWidth="1"/>
    <col min="7941" max="7944" width="14.7109375" customWidth="1"/>
    <col min="7945" max="7946" width="3.140625" customWidth="1"/>
    <col min="8194" max="8194" width="3.140625" customWidth="1"/>
    <col min="8195" max="8195" width="32.85546875" customWidth="1"/>
    <col min="8196" max="8196" width="21.140625" customWidth="1"/>
    <col min="8197" max="8200" width="14.7109375" customWidth="1"/>
    <col min="8201" max="8202" width="3.140625" customWidth="1"/>
    <col min="8450" max="8450" width="3.140625" customWidth="1"/>
    <col min="8451" max="8451" width="32.85546875" customWidth="1"/>
    <col min="8452" max="8452" width="21.140625" customWidth="1"/>
    <col min="8453" max="8456" width="14.7109375" customWidth="1"/>
    <col min="8457" max="8458" width="3.140625" customWidth="1"/>
    <col min="8706" max="8706" width="3.140625" customWidth="1"/>
    <col min="8707" max="8707" width="32.85546875" customWidth="1"/>
    <col min="8708" max="8708" width="21.140625" customWidth="1"/>
    <col min="8709" max="8712" width="14.7109375" customWidth="1"/>
    <col min="8713" max="8714" width="3.140625" customWidth="1"/>
    <col min="8962" max="8962" width="3.140625" customWidth="1"/>
    <col min="8963" max="8963" width="32.85546875" customWidth="1"/>
    <col min="8964" max="8964" width="21.140625" customWidth="1"/>
    <col min="8965" max="8968" width="14.7109375" customWidth="1"/>
    <col min="8969" max="8970" width="3.140625" customWidth="1"/>
    <col min="9218" max="9218" width="3.140625" customWidth="1"/>
    <col min="9219" max="9219" width="32.85546875" customWidth="1"/>
    <col min="9220" max="9220" width="21.140625" customWidth="1"/>
    <col min="9221" max="9224" width="14.7109375" customWidth="1"/>
    <col min="9225" max="9226" width="3.140625" customWidth="1"/>
    <col min="9474" max="9474" width="3.140625" customWidth="1"/>
    <col min="9475" max="9475" width="32.85546875" customWidth="1"/>
    <col min="9476" max="9476" width="21.140625" customWidth="1"/>
    <col min="9477" max="9480" width="14.7109375" customWidth="1"/>
    <col min="9481" max="9482" width="3.140625" customWidth="1"/>
    <col min="9730" max="9730" width="3.140625" customWidth="1"/>
    <col min="9731" max="9731" width="32.85546875" customWidth="1"/>
    <col min="9732" max="9732" width="21.140625" customWidth="1"/>
    <col min="9733" max="9736" width="14.7109375" customWidth="1"/>
    <col min="9737" max="9738" width="3.140625" customWidth="1"/>
    <col min="9986" max="9986" width="3.140625" customWidth="1"/>
    <col min="9987" max="9987" width="32.85546875" customWidth="1"/>
    <col min="9988" max="9988" width="21.140625" customWidth="1"/>
    <col min="9989" max="9992" width="14.7109375" customWidth="1"/>
    <col min="9993" max="9994" width="3.140625" customWidth="1"/>
    <col min="10242" max="10242" width="3.140625" customWidth="1"/>
    <col min="10243" max="10243" width="32.85546875" customWidth="1"/>
    <col min="10244" max="10244" width="21.140625" customWidth="1"/>
    <col min="10245" max="10248" width="14.7109375" customWidth="1"/>
    <col min="10249" max="10250" width="3.140625" customWidth="1"/>
    <col min="10498" max="10498" width="3.140625" customWidth="1"/>
    <col min="10499" max="10499" width="32.85546875" customWidth="1"/>
    <col min="10500" max="10500" width="21.140625" customWidth="1"/>
    <col min="10501" max="10504" width="14.7109375" customWidth="1"/>
    <col min="10505" max="10506" width="3.140625" customWidth="1"/>
    <col min="10754" max="10754" width="3.140625" customWidth="1"/>
    <col min="10755" max="10755" width="32.85546875" customWidth="1"/>
    <col min="10756" max="10756" width="21.140625" customWidth="1"/>
    <col min="10757" max="10760" width="14.7109375" customWidth="1"/>
    <col min="10761" max="10762" width="3.140625" customWidth="1"/>
    <col min="11010" max="11010" width="3.140625" customWidth="1"/>
    <col min="11011" max="11011" width="32.85546875" customWidth="1"/>
    <col min="11012" max="11012" width="21.140625" customWidth="1"/>
    <col min="11013" max="11016" width="14.7109375" customWidth="1"/>
    <col min="11017" max="11018" width="3.140625" customWidth="1"/>
    <col min="11266" max="11266" width="3.140625" customWidth="1"/>
    <col min="11267" max="11267" width="32.85546875" customWidth="1"/>
    <col min="11268" max="11268" width="21.140625" customWidth="1"/>
    <col min="11269" max="11272" width="14.7109375" customWidth="1"/>
    <col min="11273" max="11274" width="3.140625" customWidth="1"/>
    <col min="11522" max="11522" width="3.140625" customWidth="1"/>
    <col min="11523" max="11523" width="32.85546875" customWidth="1"/>
    <col min="11524" max="11524" width="21.140625" customWidth="1"/>
    <col min="11525" max="11528" width="14.7109375" customWidth="1"/>
    <col min="11529" max="11530" width="3.140625" customWidth="1"/>
    <col min="11778" max="11778" width="3.140625" customWidth="1"/>
    <col min="11779" max="11779" width="32.85546875" customWidth="1"/>
    <col min="11780" max="11780" width="21.140625" customWidth="1"/>
    <col min="11781" max="11784" width="14.7109375" customWidth="1"/>
    <col min="11785" max="11786" width="3.140625" customWidth="1"/>
    <col min="12034" max="12034" width="3.140625" customWidth="1"/>
    <col min="12035" max="12035" width="32.85546875" customWidth="1"/>
    <col min="12036" max="12036" width="21.140625" customWidth="1"/>
    <col min="12037" max="12040" width="14.7109375" customWidth="1"/>
    <col min="12041" max="12042" width="3.140625" customWidth="1"/>
    <col min="12290" max="12290" width="3.140625" customWidth="1"/>
    <col min="12291" max="12291" width="32.85546875" customWidth="1"/>
    <col min="12292" max="12292" width="21.140625" customWidth="1"/>
    <col min="12293" max="12296" width="14.7109375" customWidth="1"/>
    <col min="12297" max="12298" width="3.140625" customWidth="1"/>
    <col min="12546" max="12546" width="3.140625" customWidth="1"/>
    <col min="12547" max="12547" width="32.85546875" customWidth="1"/>
    <col min="12548" max="12548" width="21.140625" customWidth="1"/>
    <col min="12549" max="12552" width="14.7109375" customWidth="1"/>
    <col min="12553" max="12554" width="3.140625" customWidth="1"/>
    <col min="12802" max="12802" width="3.140625" customWidth="1"/>
    <col min="12803" max="12803" width="32.85546875" customWidth="1"/>
    <col min="12804" max="12804" width="21.140625" customWidth="1"/>
    <col min="12805" max="12808" width="14.7109375" customWidth="1"/>
    <col min="12809" max="12810" width="3.140625" customWidth="1"/>
    <col min="13058" max="13058" width="3.140625" customWidth="1"/>
    <col min="13059" max="13059" width="32.85546875" customWidth="1"/>
    <col min="13060" max="13060" width="21.140625" customWidth="1"/>
    <col min="13061" max="13064" width="14.7109375" customWidth="1"/>
    <col min="13065" max="13066" width="3.140625" customWidth="1"/>
    <col min="13314" max="13314" width="3.140625" customWidth="1"/>
    <col min="13315" max="13315" width="32.85546875" customWidth="1"/>
    <col min="13316" max="13316" width="21.140625" customWidth="1"/>
    <col min="13317" max="13320" width="14.7109375" customWidth="1"/>
    <col min="13321" max="13322" width="3.140625" customWidth="1"/>
    <col min="13570" max="13570" width="3.140625" customWidth="1"/>
    <col min="13571" max="13571" width="32.85546875" customWidth="1"/>
    <col min="13572" max="13572" width="21.140625" customWidth="1"/>
    <col min="13573" max="13576" width="14.7109375" customWidth="1"/>
    <col min="13577" max="13578" width="3.140625" customWidth="1"/>
    <col min="13826" max="13826" width="3.140625" customWidth="1"/>
    <col min="13827" max="13827" width="32.85546875" customWidth="1"/>
    <col min="13828" max="13828" width="21.140625" customWidth="1"/>
    <col min="13829" max="13832" width="14.7109375" customWidth="1"/>
    <col min="13833" max="13834" width="3.140625" customWidth="1"/>
    <col min="14082" max="14082" width="3.140625" customWidth="1"/>
    <col min="14083" max="14083" width="32.85546875" customWidth="1"/>
    <col min="14084" max="14084" width="21.140625" customWidth="1"/>
    <col min="14085" max="14088" width="14.7109375" customWidth="1"/>
    <col min="14089" max="14090" width="3.140625" customWidth="1"/>
    <col min="14338" max="14338" width="3.140625" customWidth="1"/>
    <col min="14339" max="14339" width="32.85546875" customWidth="1"/>
    <col min="14340" max="14340" width="21.140625" customWidth="1"/>
    <col min="14341" max="14344" width="14.7109375" customWidth="1"/>
    <col min="14345" max="14346" width="3.140625" customWidth="1"/>
    <col min="14594" max="14594" width="3.140625" customWidth="1"/>
    <col min="14595" max="14595" width="32.85546875" customWidth="1"/>
    <col min="14596" max="14596" width="21.140625" customWidth="1"/>
    <col min="14597" max="14600" width="14.7109375" customWidth="1"/>
    <col min="14601" max="14602" width="3.140625" customWidth="1"/>
    <col min="14850" max="14850" width="3.140625" customWidth="1"/>
    <col min="14851" max="14851" width="32.85546875" customWidth="1"/>
    <col min="14852" max="14852" width="21.140625" customWidth="1"/>
    <col min="14853" max="14856" width="14.7109375" customWidth="1"/>
    <col min="14857" max="14858" width="3.140625" customWidth="1"/>
    <col min="15106" max="15106" width="3.140625" customWidth="1"/>
    <col min="15107" max="15107" width="32.85546875" customWidth="1"/>
    <col min="15108" max="15108" width="21.140625" customWidth="1"/>
    <col min="15109" max="15112" width="14.7109375" customWidth="1"/>
    <col min="15113" max="15114" width="3.140625" customWidth="1"/>
    <col min="15362" max="15362" width="3.140625" customWidth="1"/>
    <col min="15363" max="15363" width="32.85546875" customWidth="1"/>
    <col min="15364" max="15364" width="21.140625" customWidth="1"/>
    <col min="15365" max="15368" width="14.7109375" customWidth="1"/>
    <col min="15369" max="15370" width="3.140625" customWidth="1"/>
    <col min="15618" max="15618" width="3.140625" customWidth="1"/>
    <col min="15619" max="15619" width="32.85546875" customWidth="1"/>
    <col min="15620" max="15620" width="21.140625" customWidth="1"/>
    <col min="15621" max="15624" width="14.7109375" customWidth="1"/>
    <col min="15625" max="15626" width="3.140625" customWidth="1"/>
    <col min="15874" max="15874" width="3.140625" customWidth="1"/>
    <col min="15875" max="15875" width="32.85546875" customWidth="1"/>
    <col min="15876" max="15876" width="21.140625" customWidth="1"/>
    <col min="15877" max="15880" width="14.7109375" customWidth="1"/>
    <col min="15881" max="15882" width="3.140625" customWidth="1"/>
    <col min="16130" max="16130" width="3.140625" customWidth="1"/>
    <col min="16131" max="16131" width="32.85546875" customWidth="1"/>
    <col min="16132" max="16132" width="21.140625" customWidth="1"/>
    <col min="16133" max="16136" width="14.7109375" customWidth="1"/>
    <col min="16137" max="16138" width="3.140625" customWidth="1"/>
  </cols>
  <sheetData>
    <row r="1" spans="2:9" ht="18" customHeight="1" x14ac:dyDescent="0.25">
      <c r="C1" s="1" t="s">
        <v>0</v>
      </c>
      <c r="D1" s="1"/>
      <c r="E1" s="1"/>
      <c r="F1" s="1"/>
      <c r="G1" s="1"/>
      <c r="H1" s="1"/>
    </row>
    <row r="3" spans="2:9" x14ac:dyDescent="0.25">
      <c r="C3" s="4" t="s">
        <v>1</v>
      </c>
      <c r="D3" s="5"/>
      <c r="E3" s="5"/>
      <c r="F3" s="5"/>
      <c r="G3" s="5"/>
      <c r="H3" s="2"/>
    </row>
    <row r="4" spans="2:9" ht="16.5" thickBot="1" x14ac:dyDescent="0.3">
      <c r="C4" s="6"/>
      <c r="D4" s="7"/>
      <c r="E4" s="5"/>
      <c r="F4" s="5"/>
      <c r="G4" s="5"/>
      <c r="H4" s="2"/>
    </row>
    <row r="5" spans="2:9" x14ac:dyDescent="0.25">
      <c r="B5" s="8"/>
      <c r="C5" s="9"/>
      <c r="D5" s="10"/>
      <c r="E5" s="10"/>
      <c r="F5" s="10"/>
      <c r="G5" s="10"/>
      <c r="H5" s="11"/>
      <c r="I5" s="12"/>
    </row>
    <row r="6" spans="2:9" x14ac:dyDescent="0.25">
      <c r="B6" s="13"/>
      <c r="C6" s="14" t="s">
        <v>2</v>
      </c>
      <c r="D6" s="15">
        <v>50000</v>
      </c>
      <c r="E6" s="16"/>
      <c r="F6" s="16"/>
      <c r="G6" s="16"/>
      <c r="H6" s="17"/>
      <c r="I6" s="18"/>
    </row>
    <row r="7" spans="2:9" x14ac:dyDescent="0.25">
      <c r="B7" s="13"/>
      <c r="C7" s="14" t="s">
        <v>3</v>
      </c>
      <c r="D7" s="19">
        <v>4.32</v>
      </c>
      <c r="E7" s="16"/>
      <c r="F7" s="16"/>
      <c r="G7" s="16"/>
      <c r="H7" s="17"/>
      <c r="I7" s="18"/>
    </row>
    <row r="8" spans="2:9" x14ac:dyDescent="0.25">
      <c r="B8" s="13"/>
      <c r="C8" s="14" t="s">
        <v>4</v>
      </c>
      <c r="D8" s="20">
        <v>54000</v>
      </c>
      <c r="E8" s="16"/>
      <c r="F8" s="16"/>
      <c r="G8" s="16"/>
      <c r="H8" s="17"/>
      <c r="I8" s="18"/>
    </row>
    <row r="9" spans="2:9" x14ac:dyDescent="0.25">
      <c r="B9" s="13"/>
      <c r="C9" s="14" t="s">
        <v>5</v>
      </c>
      <c r="D9" s="21">
        <v>0.25</v>
      </c>
      <c r="E9" s="22"/>
      <c r="F9" s="22"/>
      <c r="G9" s="22"/>
      <c r="H9" s="17"/>
      <c r="I9" s="18"/>
    </row>
    <row r="10" spans="2:9" x14ac:dyDescent="0.25">
      <c r="B10" s="13"/>
      <c r="C10" s="14" t="s">
        <v>6</v>
      </c>
      <c r="D10" s="21">
        <v>0.2</v>
      </c>
      <c r="E10" s="16"/>
      <c r="F10" s="16"/>
      <c r="G10" s="16"/>
      <c r="H10" s="17"/>
      <c r="I10" s="18"/>
    </row>
    <row r="11" spans="2:9" x14ac:dyDescent="0.25">
      <c r="B11" s="13"/>
      <c r="C11" s="14"/>
      <c r="D11" s="20"/>
      <c r="E11" s="16"/>
      <c r="F11" s="16"/>
      <c r="G11" s="16"/>
      <c r="H11" s="17"/>
      <c r="I11" s="18"/>
    </row>
    <row r="12" spans="2:9" x14ac:dyDescent="0.25">
      <c r="B12" s="13"/>
      <c r="C12" s="14"/>
      <c r="D12" s="23" t="s">
        <v>7</v>
      </c>
      <c r="E12" s="24" t="s">
        <v>8</v>
      </c>
      <c r="F12" s="24" t="s">
        <v>9</v>
      </c>
      <c r="G12" s="24" t="s">
        <v>10</v>
      </c>
      <c r="H12" s="24" t="s">
        <v>11</v>
      </c>
      <c r="I12" s="18"/>
    </row>
    <row r="13" spans="2:9" x14ac:dyDescent="0.25">
      <c r="B13" s="13"/>
      <c r="C13" s="14" t="s">
        <v>12</v>
      </c>
      <c r="D13" s="25">
        <v>0.82</v>
      </c>
      <c r="E13" s="26">
        <v>0.16</v>
      </c>
      <c r="F13" s="26">
        <v>15.19</v>
      </c>
      <c r="G13" s="27">
        <v>0.11</v>
      </c>
      <c r="H13" s="27">
        <v>0.1</v>
      </c>
      <c r="I13" s="18"/>
    </row>
    <row r="14" spans="2:9" x14ac:dyDescent="0.25">
      <c r="B14" s="13"/>
      <c r="C14" s="14" t="s">
        <v>13</v>
      </c>
      <c r="D14" s="28">
        <v>1.32</v>
      </c>
      <c r="E14" s="29">
        <v>0.52</v>
      </c>
      <c r="F14" s="29">
        <v>12.49</v>
      </c>
      <c r="G14" s="27">
        <v>0.14000000000000001</v>
      </c>
      <c r="H14" s="27">
        <v>0.13</v>
      </c>
      <c r="I14" s="18"/>
    </row>
    <row r="15" spans="2:9" x14ac:dyDescent="0.25">
      <c r="B15" s="13"/>
      <c r="C15" s="14" t="s">
        <v>14</v>
      </c>
      <c r="D15" s="30">
        <v>-0.47</v>
      </c>
      <c r="E15" s="31">
        <v>0.54</v>
      </c>
      <c r="F15" s="31">
        <v>48.6</v>
      </c>
      <c r="G15" s="32">
        <v>0.14000000000000001</v>
      </c>
      <c r="H15" s="32">
        <v>0.12</v>
      </c>
      <c r="I15" s="18"/>
    </row>
    <row r="16" spans="2:9" x14ac:dyDescent="0.25">
      <c r="B16" s="13"/>
      <c r="C16" s="14" t="s">
        <v>15</v>
      </c>
      <c r="D16" s="33">
        <f>AVERAGE(D13:D15)</f>
        <v>0.55666666666666675</v>
      </c>
      <c r="E16" s="33">
        <f>AVERAGE(E13:E15)</f>
        <v>0.40666666666666673</v>
      </c>
      <c r="F16" s="33">
        <f>AVERAGE(F13:F15)</f>
        <v>25.426666666666666</v>
      </c>
      <c r="G16" s="34">
        <f>AVERAGE(G13:G15)</f>
        <v>0.13</v>
      </c>
      <c r="H16" s="34">
        <f>AVERAGE(H13:H15)</f>
        <v>0.11666666666666665</v>
      </c>
      <c r="I16" s="18"/>
    </row>
    <row r="17" spans="2:9" x14ac:dyDescent="0.25">
      <c r="B17" s="13"/>
      <c r="C17" s="14"/>
      <c r="D17" s="33"/>
      <c r="E17" s="26"/>
      <c r="F17" s="26"/>
      <c r="G17" s="27"/>
      <c r="H17" s="27"/>
      <c r="I17" s="18"/>
    </row>
    <row r="18" spans="2:9" x14ac:dyDescent="0.25">
      <c r="B18" s="13"/>
      <c r="C18" s="14" t="s">
        <v>16</v>
      </c>
      <c r="D18" s="33">
        <v>2.34</v>
      </c>
      <c r="E18" s="26"/>
      <c r="F18" s="26"/>
      <c r="G18" s="27"/>
      <c r="H18" s="27"/>
      <c r="I18" s="18"/>
    </row>
    <row r="19" spans="2:9" x14ac:dyDescent="0.25">
      <c r="B19" s="13"/>
      <c r="C19" s="14"/>
      <c r="D19" s="21"/>
      <c r="E19" s="35"/>
      <c r="F19" s="35"/>
      <c r="G19" s="35"/>
      <c r="H19" s="35"/>
      <c r="I19" s="18"/>
    </row>
    <row r="20" spans="2:9" ht="16.5" thickBot="1" x14ac:dyDescent="0.3">
      <c r="B20" s="36"/>
      <c r="C20" s="37"/>
      <c r="D20" s="38"/>
      <c r="E20" s="38"/>
      <c r="F20" s="38"/>
      <c r="G20" s="38"/>
      <c r="H20" s="39"/>
      <c r="I20" s="40"/>
    </row>
    <row r="21" spans="2:9" x14ac:dyDescent="0.25">
      <c r="C21" s="2"/>
      <c r="D21" s="5"/>
      <c r="E21" s="5"/>
      <c r="F21" s="5"/>
      <c r="G21" s="5"/>
      <c r="H21" s="2"/>
    </row>
    <row r="22" spans="2:9" x14ac:dyDescent="0.25">
      <c r="C22" s="4" t="s">
        <v>17</v>
      </c>
      <c r="D22" s="5"/>
      <c r="E22" s="5"/>
      <c r="F22" s="5"/>
      <c r="G22" s="5"/>
      <c r="H22" s="2"/>
    </row>
    <row r="23" spans="2:9" ht="16.5" thickBot="1" x14ac:dyDescent="0.3">
      <c r="C23" s="6"/>
      <c r="D23" s="5"/>
      <c r="E23" s="5"/>
      <c r="F23" s="5"/>
      <c r="G23" s="5"/>
      <c r="H23" s="2"/>
    </row>
    <row r="24" spans="2:9" x14ac:dyDescent="0.25">
      <c r="B24" s="41"/>
      <c r="C24" s="42"/>
      <c r="D24" s="43"/>
      <c r="E24" s="43"/>
      <c r="F24" s="43"/>
      <c r="G24" s="43"/>
      <c r="H24" s="44"/>
      <c r="I24" s="45"/>
    </row>
    <row r="25" spans="2:9" x14ac:dyDescent="0.25">
      <c r="B25" s="46" t="s">
        <v>18</v>
      </c>
      <c r="C25" s="47" t="s">
        <v>19</v>
      </c>
      <c r="D25" s="48">
        <f>(D6*2)*D7</f>
        <v>432000</v>
      </c>
      <c r="E25" s="49"/>
      <c r="F25" s="49"/>
      <c r="G25" s="49"/>
      <c r="H25" s="50"/>
      <c r="I25" s="51"/>
    </row>
    <row r="26" spans="2:9" x14ac:dyDescent="0.25">
      <c r="B26" s="46"/>
      <c r="C26" s="47" t="s">
        <v>20</v>
      </c>
      <c r="D26" s="52">
        <f>1-((D8*2)/D25)</f>
        <v>0.75</v>
      </c>
      <c r="E26" s="49"/>
      <c r="F26" s="49"/>
      <c r="G26" s="49"/>
      <c r="H26" s="50"/>
      <c r="I26" s="51"/>
    </row>
    <row r="27" spans="2:9" x14ac:dyDescent="0.25">
      <c r="B27" s="46"/>
      <c r="C27" s="47" t="s">
        <v>21</v>
      </c>
      <c r="D27" s="53">
        <f>D26*D9</f>
        <v>0.1875</v>
      </c>
      <c r="E27" s="49"/>
      <c r="F27" s="49"/>
      <c r="G27" s="49"/>
      <c r="H27" s="50"/>
      <c r="I27" s="51"/>
    </row>
    <row r="28" spans="2:9" x14ac:dyDescent="0.25">
      <c r="B28" s="46"/>
      <c r="C28" s="47" t="s">
        <v>22</v>
      </c>
      <c r="D28" s="48">
        <f>(D8*2)*(1+D27)</f>
        <v>128250</v>
      </c>
      <c r="E28" s="49"/>
      <c r="F28" s="49"/>
      <c r="G28" s="49"/>
      <c r="H28" s="50"/>
      <c r="I28" s="51"/>
    </row>
    <row r="29" spans="2:9" x14ac:dyDescent="0.25">
      <c r="B29" s="46"/>
      <c r="C29" s="47" t="s">
        <v>23</v>
      </c>
      <c r="D29" s="48">
        <f>D28/(D10-D27)</f>
        <v>10259999.999999991</v>
      </c>
      <c r="E29" s="49"/>
      <c r="F29" s="49"/>
      <c r="G29" s="49"/>
      <c r="H29" s="50"/>
      <c r="I29" s="51"/>
    </row>
    <row r="30" spans="2:9" x14ac:dyDescent="0.25">
      <c r="B30" s="46"/>
      <c r="C30" s="47"/>
      <c r="D30" s="49"/>
      <c r="E30" s="49"/>
      <c r="F30" s="49"/>
      <c r="G30" s="49"/>
      <c r="H30" s="50"/>
      <c r="I30" s="51"/>
    </row>
    <row r="31" spans="2:9" x14ac:dyDescent="0.25">
      <c r="B31" s="46"/>
      <c r="C31" s="54" t="s">
        <v>24</v>
      </c>
      <c r="D31" s="55">
        <f>D29/(D6*2)</f>
        <v>102.59999999999991</v>
      </c>
      <c r="E31" s="56"/>
      <c r="F31" s="56"/>
      <c r="G31" s="56"/>
      <c r="H31" s="57"/>
      <c r="I31" s="51"/>
    </row>
    <row r="32" spans="2:9" x14ac:dyDescent="0.25">
      <c r="B32" s="46"/>
      <c r="C32" s="54"/>
      <c r="D32" s="58"/>
      <c r="E32" s="56"/>
      <c r="F32" s="56"/>
      <c r="G32" s="56"/>
      <c r="H32" s="57"/>
      <c r="I32" s="51"/>
    </row>
    <row r="33" spans="2:9" x14ac:dyDescent="0.25">
      <c r="B33" s="46" t="s">
        <v>25</v>
      </c>
      <c r="C33" s="54" t="s">
        <v>26</v>
      </c>
      <c r="D33" s="59">
        <f>(D13+D14+D18)/3</f>
        <v>1.4933333333333334</v>
      </c>
      <c r="E33" s="56"/>
      <c r="F33" s="56"/>
      <c r="G33" s="56"/>
      <c r="H33" s="57"/>
      <c r="I33" s="51"/>
    </row>
    <row r="34" spans="2:9" x14ac:dyDescent="0.25">
      <c r="B34" s="46"/>
      <c r="C34" s="54" t="s">
        <v>27</v>
      </c>
      <c r="D34" s="53">
        <f>E16/D33</f>
        <v>0.2723214285714286</v>
      </c>
      <c r="E34" s="56"/>
      <c r="F34" s="56"/>
      <c r="G34" s="56"/>
      <c r="H34" s="57"/>
      <c r="I34" s="51"/>
    </row>
    <row r="35" spans="2:9" x14ac:dyDescent="0.25">
      <c r="B35" s="46"/>
      <c r="C35" s="54" t="s">
        <v>28</v>
      </c>
      <c r="D35" s="53">
        <f>1-D34</f>
        <v>0.7276785714285714</v>
      </c>
      <c r="E35" s="56"/>
      <c r="F35" s="56"/>
      <c r="G35" s="56"/>
      <c r="H35" s="57"/>
      <c r="I35" s="51"/>
    </row>
    <row r="36" spans="2:9" x14ac:dyDescent="0.25">
      <c r="B36" s="46"/>
      <c r="C36" s="54" t="s">
        <v>29</v>
      </c>
      <c r="D36" s="53">
        <f>D35*G16</f>
        <v>9.4598214285714285E-2</v>
      </c>
      <c r="E36" s="56"/>
      <c r="F36" s="56"/>
      <c r="G36" s="56"/>
      <c r="H36" s="57"/>
      <c r="I36" s="51"/>
    </row>
    <row r="37" spans="2:9" x14ac:dyDescent="0.25">
      <c r="B37" s="46"/>
      <c r="C37" s="54"/>
      <c r="D37" s="58"/>
      <c r="E37" s="56"/>
      <c r="F37" s="56"/>
      <c r="G37" s="56"/>
      <c r="H37" s="57"/>
      <c r="I37" s="51"/>
    </row>
    <row r="38" spans="2:9" x14ac:dyDescent="0.25">
      <c r="B38" s="46"/>
      <c r="C38" s="60" t="s">
        <v>30</v>
      </c>
      <c r="D38" s="61" t="s">
        <v>31</v>
      </c>
      <c r="E38" s="56"/>
      <c r="F38" s="56"/>
      <c r="G38" s="56"/>
      <c r="H38" s="57"/>
      <c r="I38" s="51"/>
    </row>
    <row r="39" spans="2:9" x14ac:dyDescent="0.25">
      <c r="B39" s="46"/>
      <c r="C39" s="60">
        <v>1</v>
      </c>
      <c r="D39" s="59">
        <f>D28</f>
        <v>128250</v>
      </c>
      <c r="E39" s="56"/>
      <c r="F39" s="56"/>
      <c r="G39" s="56"/>
      <c r="H39" s="57"/>
      <c r="I39" s="51"/>
    </row>
    <row r="40" spans="2:9" x14ac:dyDescent="0.25">
      <c r="B40" s="46"/>
      <c r="C40" s="60">
        <v>2</v>
      </c>
      <c r="D40" s="59">
        <f>D39*(1+D27)</f>
        <v>152296.875</v>
      </c>
      <c r="E40" s="56"/>
      <c r="F40" s="56"/>
      <c r="G40" s="56"/>
      <c r="H40" s="57"/>
      <c r="I40" s="51"/>
    </row>
    <row r="41" spans="2:9" x14ac:dyDescent="0.25">
      <c r="B41" s="46"/>
      <c r="C41" s="60">
        <v>3</v>
      </c>
      <c r="D41" s="59">
        <f>D40*(1+D27)</f>
        <v>180852.5390625</v>
      </c>
      <c r="E41" s="56"/>
      <c r="F41" s="56"/>
      <c r="G41" s="56"/>
      <c r="H41" s="57"/>
      <c r="I41" s="51"/>
    </row>
    <row r="42" spans="2:9" x14ac:dyDescent="0.25">
      <c r="B42" s="46"/>
      <c r="C42" s="60">
        <v>4</v>
      </c>
      <c r="D42" s="59">
        <f>D41*(1+D27)</f>
        <v>214762.39013671875</v>
      </c>
      <c r="E42" s="56"/>
      <c r="F42" s="56"/>
      <c r="G42" s="56"/>
      <c r="H42" s="57"/>
      <c r="I42" s="51"/>
    </row>
    <row r="43" spans="2:9" x14ac:dyDescent="0.25">
      <c r="B43" s="46"/>
      <c r="C43" s="60">
        <v>5</v>
      </c>
      <c r="D43" s="59">
        <f>D42*(1+D27)</f>
        <v>255030.33828735352</v>
      </c>
      <c r="E43" s="56"/>
      <c r="F43" s="56"/>
      <c r="G43" s="56"/>
      <c r="H43" s="57"/>
      <c r="I43" s="51"/>
    </row>
    <row r="44" spans="2:9" x14ac:dyDescent="0.25">
      <c r="B44" s="46"/>
      <c r="C44" s="60">
        <v>6</v>
      </c>
      <c r="D44" s="59">
        <f>D43*(1+D36)</f>
        <v>279155.75287801877</v>
      </c>
      <c r="E44" s="56"/>
      <c r="F44" s="56"/>
      <c r="G44" s="56"/>
      <c r="H44" s="57"/>
      <c r="I44" s="51"/>
    </row>
    <row r="45" spans="2:9" x14ac:dyDescent="0.25">
      <c r="B45" s="46"/>
      <c r="C45" s="54"/>
      <c r="D45" s="62"/>
      <c r="E45" s="56"/>
      <c r="F45" s="56"/>
      <c r="G45" s="56"/>
      <c r="H45" s="57"/>
      <c r="I45" s="51"/>
    </row>
    <row r="46" spans="2:9" x14ac:dyDescent="0.25">
      <c r="B46" s="46"/>
      <c r="C46" s="54" t="s">
        <v>32</v>
      </c>
      <c r="D46" s="59">
        <f>D44/(H16-D36)</f>
        <v>12649539.172894722</v>
      </c>
      <c r="E46" s="63"/>
      <c r="F46" s="63"/>
      <c r="G46" s="63"/>
      <c r="H46" s="57"/>
      <c r="I46" s="51"/>
    </row>
    <row r="47" spans="2:9" x14ac:dyDescent="0.25">
      <c r="B47" s="46"/>
      <c r="C47" s="54" t="s">
        <v>33</v>
      </c>
      <c r="D47" s="59">
        <f>NPV(H16,D39:D43)+(D46/((1+H16)^5))</f>
        <v>7937335.9308885774</v>
      </c>
      <c r="E47" s="63"/>
      <c r="F47" s="63"/>
      <c r="G47" s="63"/>
      <c r="H47" s="57"/>
      <c r="I47" s="51"/>
    </row>
    <row r="48" spans="2:9" x14ac:dyDescent="0.25">
      <c r="B48" s="46"/>
      <c r="C48" s="54"/>
      <c r="D48" s="64"/>
      <c r="E48" s="56"/>
      <c r="F48" s="56"/>
      <c r="G48" s="56"/>
      <c r="H48" s="57"/>
      <c r="I48" s="51"/>
    </row>
    <row r="49" spans="2:9" x14ac:dyDescent="0.25">
      <c r="B49" s="46"/>
      <c r="C49" s="54" t="s">
        <v>24</v>
      </c>
      <c r="D49" s="55">
        <f>D47/(D6*2)</f>
        <v>79.373359308885767</v>
      </c>
      <c r="E49" s="63"/>
      <c r="F49" s="63"/>
      <c r="G49" s="63"/>
      <c r="H49" s="57"/>
      <c r="I49" s="51"/>
    </row>
    <row r="50" spans="2:9" x14ac:dyDescent="0.25">
      <c r="B50" s="46"/>
      <c r="C50" s="54"/>
      <c r="D50" s="58"/>
      <c r="E50" s="63"/>
      <c r="F50" s="63"/>
      <c r="G50" s="63"/>
      <c r="H50" s="57"/>
      <c r="I50" s="51"/>
    </row>
    <row r="51" spans="2:9" x14ac:dyDescent="0.25">
      <c r="B51" s="46" t="s">
        <v>34</v>
      </c>
      <c r="C51" s="54" t="s">
        <v>35</v>
      </c>
      <c r="D51" s="65">
        <f>F16/D33</f>
        <v>17.026785714285712</v>
      </c>
      <c r="E51" s="63"/>
      <c r="F51" s="63"/>
      <c r="G51" s="63"/>
      <c r="H51" s="57"/>
      <c r="I51" s="51"/>
    </row>
    <row r="52" spans="2:9" x14ac:dyDescent="0.25">
      <c r="B52" s="46"/>
      <c r="C52" s="54"/>
      <c r="D52" s="58"/>
      <c r="E52" s="63"/>
      <c r="F52" s="63"/>
      <c r="G52" s="63"/>
      <c r="H52" s="57"/>
      <c r="I52" s="51"/>
    </row>
    <row r="53" spans="2:9" x14ac:dyDescent="0.25">
      <c r="B53" s="46"/>
      <c r="C53" s="54" t="s">
        <v>36</v>
      </c>
      <c r="D53" s="65">
        <f>D31/D7</f>
        <v>23.749999999999979</v>
      </c>
      <c r="E53" s="63"/>
      <c r="F53" s="63"/>
      <c r="G53" s="63"/>
      <c r="H53" s="57"/>
      <c r="I53" s="51"/>
    </row>
    <row r="54" spans="2:9" x14ac:dyDescent="0.25">
      <c r="B54" s="46"/>
      <c r="C54" s="54"/>
      <c r="D54" s="58"/>
      <c r="E54" s="63"/>
      <c r="F54" s="63"/>
      <c r="G54" s="63"/>
      <c r="H54" s="57"/>
      <c r="I54" s="51"/>
    </row>
    <row r="55" spans="2:9" x14ac:dyDescent="0.25">
      <c r="B55" s="46"/>
      <c r="C55" s="54" t="s">
        <v>37</v>
      </c>
      <c r="D55" s="65">
        <f>D49/D7</f>
        <v>18.373462802982814</v>
      </c>
      <c r="E55" s="63"/>
      <c r="F55" s="63"/>
      <c r="G55" s="63"/>
      <c r="H55" s="57"/>
      <c r="I55" s="51"/>
    </row>
    <row r="56" spans="2:9" x14ac:dyDescent="0.25">
      <c r="B56" s="46"/>
      <c r="C56" s="54"/>
      <c r="D56" s="58"/>
      <c r="E56" s="63"/>
      <c r="F56" s="63"/>
      <c r="G56" s="63"/>
      <c r="H56" s="57"/>
      <c r="I56" s="51"/>
    </row>
    <row r="57" spans="2:9" x14ac:dyDescent="0.25">
      <c r="B57" s="46"/>
      <c r="C57" s="54" t="s">
        <v>38</v>
      </c>
      <c r="D57" s="58"/>
      <c r="E57" s="63"/>
      <c r="F57" s="63"/>
      <c r="G57" s="63"/>
      <c r="H57" s="57"/>
      <c r="I57" s="51"/>
    </row>
    <row r="58" spans="2:9" x14ac:dyDescent="0.25">
      <c r="B58" s="46"/>
      <c r="C58" s="54" t="s">
        <v>39</v>
      </c>
      <c r="D58" s="59">
        <f>D51*D7</f>
        <v>73.555714285714274</v>
      </c>
      <c r="E58" s="63"/>
      <c r="F58" s="63"/>
      <c r="G58" s="63"/>
      <c r="H58" s="57"/>
      <c r="I58" s="51"/>
    </row>
    <row r="59" spans="2:9" x14ac:dyDescent="0.25">
      <c r="B59" s="46"/>
      <c r="C59" s="54"/>
      <c r="D59" s="58"/>
      <c r="E59" s="63"/>
      <c r="F59" s="63"/>
      <c r="G59" s="63"/>
      <c r="H59" s="57"/>
      <c r="I59" s="51"/>
    </row>
    <row r="60" spans="2:9" x14ac:dyDescent="0.25">
      <c r="B60" s="46" t="s">
        <v>40</v>
      </c>
      <c r="C60" s="54" t="s">
        <v>41</v>
      </c>
      <c r="D60" s="59">
        <f>(D8+D8)/H16</f>
        <v>925714.2857142858</v>
      </c>
      <c r="E60" s="63"/>
      <c r="F60" s="63"/>
      <c r="G60" s="63"/>
      <c r="H60" s="57"/>
      <c r="I60" s="51"/>
    </row>
    <row r="61" spans="2:9" x14ac:dyDescent="0.25">
      <c r="B61" s="46"/>
      <c r="C61" s="54"/>
      <c r="D61" s="58"/>
      <c r="E61" s="63"/>
      <c r="F61" s="63"/>
      <c r="G61" s="63"/>
      <c r="H61" s="57"/>
      <c r="I61" s="51"/>
    </row>
    <row r="62" spans="2:9" x14ac:dyDescent="0.25">
      <c r="B62" s="46"/>
      <c r="C62" s="54" t="s">
        <v>42</v>
      </c>
      <c r="D62" s="58"/>
      <c r="E62" s="63"/>
      <c r="F62" s="63"/>
      <c r="G62" s="63"/>
      <c r="H62" s="57"/>
      <c r="I62" s="51"/>
    </row>
    <row r="63" spans="2:9" x14ac:dyDescent="0.25">
      <c r="B63" s="46"/>
      <c r="C63" s="54" t="s">
        <v>43</v>
      </c>
      <c r="D63" s="53">
        <f>D60/D47</f>
        <v>0.11662783253406447</v>
      </c>
      <c r="E63" s="63"/>
      <c r="F63" s="63"/>
      <c r="G63" s="63"/>
      <c r="H63" s="57"/>
      <c r="I63" s="51"/>
    </row>
    <row r="64" spans="2:9" x14ac:dyDescent="0.25">
      <c r="B64" s="46"/>
      <c r="C64" s="54"/>
      <c r="D64" s="58"/>
      <c r="E64" s="63"/>
      <c r="F64" s="63"/>
      <c r="G64" s="63"/>
      <c r="H64" s="57"/>
      <c r="I64" s="51"/>
    </row>
    <row r="65" spans="2:9" x14ac:dyDescent="0.25">
      <c r="B65" s="46"/>
      <c r="C65" s="54" t="s">
        <v>44</v>
      </c>
      <c r="D65" s="58"/>
      <c r="E65" s="63"/>
      <c r="F65" s="63"/>
      <c r="G65" s="63"/>
      <c r="H65" s="57"/>
      <c r="I65" s="51"/>
    </row>
    <row r="66" spans="2:9" x14ac:dyDescent="0.25">
      <c r="B66" s="46"/>
      <c r="C66" s="54" t="s">
        <v>43</v>
      </c>
      <c r="D66" s="66">
        <f>1-D63</f>
        <v>0.8833721674659355</v>
      </c>
      <c r="E66" s="63"/>
      <c r="F66" s="63"/>
      <c r="G66" s="63"/>
      <c r="H66" s="57"/>
      <c r="I66" s="51"/>
    </row>
    <row r="67" spans="2:9" x14ac:dyDescent="0.25">
      <c r="B67" s="46"/>
      <c r="C67" s="54"/>
      <c r="D67" s="58"/>
      <c r="E67" s="63"/>
      <c r="F67" s="63"/>
      <c r="G67" s="63"/>
      <c r="H67" s="57"/>
      <c r="I67" s="51"/>
    </row>
    <row r="68" spans="2:9" x14ac:dyDescent="0.25">
      <c r="B68" s="46" t="s">
        <v>45</v>
      </c>
      <c r="C68" s="54" t="s">
        <v>10</v>
      </c>
      <c r="D68" s="66">
        <f>D36/D26</f>
        <v>0.12613095238095237</v>
      </c>
      <c r="E68" s="63"/>
      <c r="F68" s="63"/>
      <c r="G68" s="63"/>
      <c r="H68" s="57"/>
      <c r="I68" s="51"/>
    </row>
    <row r="69" spans="2:9" ht="16.5" thickBot="1" x14ac:dyDescent="0.3">
      <c r="B69" s="67"/>
      <c r="C69" s="68"/>
      <c r="D69" s="69"/>
      <c r="E69" s="70"/>
      <c r="F69" s="70"/>
      <c r="G69" s="70"/>
      <c r="H69" s="71"/>
      <c r="I69" s="72"/>
    </row>
  </sheetData>
  <mergeCells count="1">
    <mergeCell ref="C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XLRI-001</dc:creator>
  <cp:lastModifiedBy>XLRI-001</cp:lastModifiedBy>
  <dcterms:created xsi:type="dcterms:W3CDTF">2015-03-25T07:05:11Z</dcterms:created>
  <dcterms:modified xsi:type="dcterms:W3CDTF">2015-03-25T07:05:58Z</dcterms:modified>
</cp:coreProperties>
</file>